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-SESAE\Desktop\SESAE 2023\ORGANO DE GOBIERNO\2 SESION ORD 2023 OG\ACTA Y ANEXOS\"/>
    </mc:Choice>
  </mc:AlternateContent>
  <xr:revisionPtr revIDLastSave="0" documentId="13_ncr:1_{A947FF12-4874-4FC3-8F5C-EF12CD610384}" xr6:coauthVersionLast="47" xr6:coauthVersionMax="47" xr10:uidLastSave="{00000000-0000-0000-0000-000000000000}"/>
  <bookViews>
    <workbookView xWindow="-120" yWindow="-120" windowWidth="20730" windowHeight="11040" tabRatio="621" firstSheet="1" activeTab="1" xr2:uid="{00000000-000D-0000-FFFF-FFFF00000000}"/>
  </bookViews>
  <sheets>
    <sheet name="presupuesto 2023 sesaecam" sheetId="9" r:id="rId1"/>
    <sheet name="2023 1er tri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1" l="1"/>
  <c r="D44" i="11" s="1"/>
  <c r="D53" i="11"/>
  <c r="D51" i="11"/>
  <c r="E71" i="11"/>
  <c r="E69" i="11"/>
  <c r="E65" i="11"/>
  <c r="E62" i="11"/>
  <c r="E60" i="11"/>
  <c r="E55" i="11"/>
  <c r="E51" i="11"/>
  <c r="E44" i="11"/>
  <c r="F73" i="11"/>
  <c r="F70" i="11"/>
  <c r="F69" i="11" s="1"/>
  <c r="F68" i="11"/>
  <c r="F66" i="11"/>
  <c r="F64" i="11"/>
  <c r="F61" i="11"/>
  <c r="F60" i="11" s="1"/>
  <c r="F57" i="11"/>
  <c r="F58" i="11"/>
  <c r="F59" i="11"/>
  <c r="F56" i="11"/>
  <c r="F55" i="11" s="1"/>
  <c r="F53" i="11"/>
  <c r="F54" i="11"/>
  <c r="F46" i="11"/>
  <c r="F47" i="11"/>
  <c r="F48" i="11"/>
  <c r="F49" i="11"/>
  <c r="F50" i="11"/>
  <c r="F45" i="11"/>
  <c r="F23" i="11"/>
  <c r="F24" i="11"/>
  <c r="F25" i="11"/>
  <c r="F22" i="11"/>
  <c r="E21" i="11"/>
  <c r="F52" i="11"/>
  <c r="F72" i="11"/>
  <c r="D18" i="11"/>
  <c r="F81" i="11"/>
  <c r="F38" i="11"/>
  <c r="F36" i="11"/>
  <c r="F34" i="11"/>
  <c r="F29" i="11"/>
  <c r="F26" i="11"/>
  <c r="E81" i="11"/>
  <c r="E38" i="11"/>
  <c r="E36" i="11"/>
  <c r="E34" i="11"/>
  <c r="E29" i="11"/>
  <c r="E26" i="11"/>
  <c r="C81" i="11"/>
  <c r="C71" i="11"/>
  <c r="C69" i="11"/>
  <c r="C65" i="11"/>
  <c r="C63" i="11"/>
  <c r="C62" i="11" s="1"/>
  <c r="C60" i="11"/>
  <c r="C55" i="11"/>
  <c r="C52" i="11"/>
  <c r="C51" i="11" s="1"/>
  <c r="C44" i="11"/>
  <c r="C38" i="11"/>
  <c r="C36" i="11"/>
  <c r="C34" i="11"/>
  <c r="C29" i="11"/>
  <c r="C26" i="11"/>
  <c r="C21" i="11"/>
  <c r="D55" i="11"/>
  <c r="D60" i="11"/>
  <c r="D65" i="11"/>
  <c r="D69" i="11"/>
  <c r="D38" i="11"/>
  <c r="D36" i="11"/>
  <c r="D34" i="11"/>
  <c r="D29" i="11"/>
  <c r="D26" i="11"/>
  <c r="D21" i="11"/>
  <c r="D63" i="11"/>
  <c r="D62" i="11" s="1"/>
  <c r="D81" i="11"/>
  <c r="C12" i="11"/>
  <c r="C8" i="11"/>
  <c r="C6" i="11"/>
  <c r="E43" i="11" l="1"/>
  <c r="E95" i="11" s="1"/>
  <c r="F51" i="11"/>
  <c r="F71" i="11"/>
  <c r="F63" i="11"/>
  <c r="D71" i="11"/>
  <c r="D43" i="11" s="1"/>
  <c r="D95" i="11" s="1"/>
  <c r="E20" i="11"/>
  <c r="F21" i="11"/>
  <c r="F20" i="11" s="1"/>
  <c r="F18" i="11"/>
  <c r="F65" i="11"/>
  <c r="F62" i="11"/>
  <c r="F44" i="11"/>
  <c r="C20" i="11"/>
  <c r="C43" i="11"/>
  <c r="C95" i="11" s="1"/>
  <c r="D20" i="11"/>
  <c r="C5" i="11"/>
  <c r="D97" i="11" l="1"/>
  <c r="F43" i="11"/>
  <c r="F95" i="11" s="1"/>
  <c r="E21" i="9"/>
</calcChain>
</file>

<file path=xl/sharedStrings.xml><?xml version="1.0" encoding="utf-8"?>
<sst xmlns="http://schemas.openxmlformats.org/spreadsheetml/2006/main" count="117" uniqueCount="109">
  <si>
    <t>CAPÍTULO</t>
  </si>
  <si>
    <t xml:space="preserve">CONCEPTO </t>
  </si>
  <si>
    <t>TIPO DE GASTO</t>
  </si>
  <si>
    <t>SERVICIOS PERSONALES</t>
  </si>
  <si>
    <t>CORRIENTE</t>
  </si>
  <si>
    <t>MATERIALES Y SUMINISTROS</t>
  </si>
  <si>
    <t>SERVICIOS GENERALES</t>
  </si>
  <si>
    <t>TRANSFERENCIAS, ASIGNACIONES, SUBSIDIOS Y OTROS SERVICIOS</t>
  </si>
  <si>
    <t>ADEFAS</t>
  </si>
  <si>
    <t>SUMA</t>
  </si>
  <si>
    <t>BIENES MUEBLES, INMUEBLES E INTANGIBLES</t>
  </si>
  <si>
    <t>CAPITAL</t>
  </si>
  <si>
    <t>GASTO TOTAL</t>
  </si>
  <si>
    <t>REM. AL PERSONAL DE CARÁCTER PERMANENTE</t>
  </si>
  <si>
    <t xml:space="preserve">      Sueldos al personal de confianza</t>
  </si>
  <si>
    <t>REMUNERACIONES ADICIONALES Y ESPECIALES</t>
  </si>
  <si>
    <t xml:space="preserve">      Primas  vacacional y dominical</t>
  </si>
  <si>
    <t xml:space="preserve">      Aguinaldo o Gratificación de Fin de año</t>
  </si>
  <si>
    <t xml:space="preserve">      Previsión social múltiple</t>
  </si>
  <si>
    <t>SEGURIDAD SOCIAL</t>
  </si>
  <si>
    <t xml:space="preserve">      Cuotas al IMSS</t>
  </si>
  <si>
    <t xml:space="preserve">      Cuotas al ISSSTECAM</t>
  </si>
  <si>
    <t xml:space="preserve">      Aportaciones al INFONAVIT</t>
  </si>
  <si>
    <t xml:space="preserve">      Aportaciones al sistema de ahorro para el retiro</t>
  </si>
  <si>
    <t>MATERIALES Y SUMINISTRO</t>
  </si>
  <si>
    <t>Materiales de administración, emisión de docuemntos y artículos oficiales</t>
  </si>
  <si>
    <t xml:space="preserve">      Materiales, útiles y equipos menores de oficina</t>
  </si>
  <si>
    <t xml:space="preserve">      Material de limpieza</t>
  </si>
  <si>
    <t>ALIMENTOS Y UTENSILIOS</t>
  </si>
  <si>
    <t xml:space="preserve">      Productos alimenticios para personas</t>
  </si>
  <si>
    <t xml:space="preserve">      Utensilios para el servicio de alimentación</t>
  </si>
  <si>
    <t xml:space="preserve">      Material eléctrico y electrónico</t>
  </si>
  <si>
    <t>COMBUSTIBLES, LUBRICANTES Y ADITIVOS</t>
  </si>
  <si>
    <t xml:space="preserve">      Combustibles</t>
  </si>
  <si>
    <t>SERVICIOS BÁSICOS</t>
  </si>
  <si>
    <t>SERVICIOS DE ARRENDAMIENTO</t>
  </si>
  <si>
    <t xml:space="preserve">      Servicios financieros y bancarios</t>
  </si>
  <si>
    <t xml:space="preserve">  Instalación, reparación, mantenimiento y conservación de equipo de cómputo y tecnologías de la información.</t>
  </si>
  <si>
    <t>Servicios de traslado y viáticos</t>
  </si>
  <si>
    <t>TRANSFERENCIAS, ASIGNACIONES, SUBSIDIOS Y OTRAS AYUDAS</t>
  </si>
  <si>
    <t>AYUDAS SOCIALES</t>
  </si>
  <si>
    <t xml:space="preserve">  Ayudas sociales a personas</t>
  </si>
  <si>
    <t xml:space="preserve">      Ayudas diversas</t>
  </si>
  <si>
    <t xml:space="preserve">      Premios, recompensas, estímulos y ayudas culturales y sociales</t>
  </si>
  <si>
    <t>MOBILIARIO Y EQUIPO DE ADMINISTRACIÓN</t>
  </si>
  <si>
    <t xml:space="preserve">      Muebles de oficina y estantería</t>
  </si>
  <si>
    <t xml:space="preserve">      Equipo de cómputo y de tecnología de la información Bienes Informáticos</t>
  </si>
  <si>
    <t xml:space="preserve">      Otros mobiliarios y equipos de administración</t>
  </si>
  <si>
    <t>MOBILIARIO Y EQUIPO EDUCACIONAL Y RECREATIVO</t>
  </si>
  <si>
    <t xml:space="preserve">      Equipos y aparatos audiovisuales</t>
  </si>
  <si>
    <t>ACTIVOS INTENGIBLES</t>
  </si>
  <si>
    <t>Licencias informáticas e intelectuales</t>
  </si>
  <si>
    <t>Servicio de Energia Electrica</t>
  </si>
  <si>
    <t>Telefonia de Servicio tradicional</t>
  </si>
  <si>
    <t>Camaras fotograficas y de video</t>
  </si>
  <si>
    <t>Servicio de agua</t>
  </si>
  <si>
    <t xml:space="preserve">SECRETARÍA EJECUTIVA DEL SISTEMA ANTICORRUCIÓN </t>
  </si>
  <si>
    <t xml:space="preserve">DEL ESTADO DE CAMPECHE </t>
  </si>
  <si>
    <t>MATERIALES Y ARTÍCULOS DE CONST Y DE REPARA</t>
  </si>
  <si>
    <t xml:space="preserve">       Estructuras y Manofacturas</t>
  </si>
  <si>
    <t>VESTUARIO, BLANCOS, PRENDAS DE PROTEC Y ART DEP</t>
  </si>
  <si>
    <t>HERRAMIENTAS, REFACCIONES Y ACCESO MENORES</t>
  </si>
  <si>
    <t>SERVICIOS PROFESIONALES, CIENTIFICOS, TECNICOS Y OTROS SERVICIOS</t>
  </si>
  <si>
    <t>OPERACIÓN Y ADMÓN DE LAS DEPEN Y ENTIDADES</t>
  </si>
  <si>
    <t>SERVICIOS DE INST, REPARACIÓN, MANTEN Y CONSERV</t>
  </si>
  <si>
    <t>TOTAL PRESUPUESTO ATORIZADO 2023</t>
  </si>
  <si>
    <t>PRESUPUESTO AUTORIZADO 2023</t>
  </si>
  <si>
    <t xml:space="preserve">     Materiales y útiles de impresión y reproducción</t>
  </si>
  <si>
    <t>Arrendamiento de equipo de transporte</t>
  </si>
  <si>
    <t>Servicios de acceso de Internet, redes y procesamiento de información</t>
  </si>
  <si>
    <t>Arrendamiento de edificios y Locales (renta oficinas)</t>
  </si>
  <si>
    <t>Arrendamiento de activos intangibles (pago saacgnet)</t>
  </si>
  <si>
    <t>Servicios legales, de contabilidad, auditoría y relacionados CPC</t>
  </si>
  <si>
    <t>Servicios legales, de contabilidad, auditoría y relacionados DICTAMEN EDO FINAN</t>
  </si>
  <si>
    <t>IMPUESTOS ESTATALES CAPITULO 1000</t>
  </si>
  <si>
    <t>COMENTARIOS</t>
  </si>
  <si>
    <t xml:space="preserve">     Materiales, utiles, equipos y bienes informaticos</t>
  </si>
  <si>
    <t>Servicios de telecomunicació y satelites</t>
  </si>
  <si>
    <t>Servicios integrales de telecomunicación y otros servicios</t>
  </si>
  <si>
    <t>Servicios de diseño, arquitectura ingenieria y act relacionadas</t>
  </si>
  <si>
    <t>Servicios de apoyo administrativo, fotocopiado e impresión</t>
  </si>
  <si>
    <t>Conservacion y mantenimiento menores de inmuebles</t>
  </si>
  <si>
    <t>Congresos y convenciones</t>
  </si>
  <si>
    <t>Impuesto sobre nomina</t>
  </si>
  <si>
    <t>Otros impuestos que derivan de una relación laboral</t>
  </si>
  <si>
    <t>Muebles de oficina y estanteria</t>
  </si>
  <si>
    <t>Equipo de computo y de tecnologias de la informacion</t>
  </si>
  <si>
    <t>Equipo y aparatos audiovisuales</t>
  </si>
  <si>
    <t>SERVICIOS OFICIALES</t>
  </si>
  <si>
    <t xml:space="preserve">      Medicinas y productos farmaceuticos</t>
  </si>
  <si>
    <t xml:space="preserve">      Materiales y accesorios y suministros medicos</t>
  </si>
  <si>
    <t xml:space="preserve">        VESTUARIO Y UNIFORMES</t>
  </si>
  <si>
    <t xml:space="preserve">        Herramientas menores</t>
  </si>
  <si>
    <t xml:space="preserve">        Refacciones y Accesorios menores de equipos de computo</t>
  </si>
  <si>
    <t xml:space="preserve">        REFACCIONES Y ACCESORIOS MENORES DE EDIFICIOS</t>
  </si>
  <si>
    <t>Pasajes aéreos</t>
  </si>
  <si>
    <t>Viáticos en el país</t>
  </si>
  <si>
    <t>PRIMER TRIMESTRE EJERCICIO FISCAL 2023</t>
  </si>
  <si>
    <t>APROBADO ORG GOB</t>
  </si>
  <si>
    <t>ENERO - MARZO</t>
  </si>
  <si>
    <t>PAGADO AL TRIMESTRE</t>
  </si>
  <si>
    <t>POR EJERCER ANUAL</t>
  </si>
  <si>
    <t>Pasajes terrestre</t>
  </si>
  <si>
    <t xml:space="preserve">estado financiero publicado </t>
  </si>
  <si>
    <t xml:space="preserve">http://www.saecampeche.org/wp-content/uploads/2023/04/b3.-edo-ana-egreso-COG.pdf </t>
  </si>
  <si>
    <t>MODIFICADO</t>
  </si>
  <si>
    <t xml:space="preserve">Se trnasfirio  del capitulo 1000 al 3000 especificamente a la partida 3800, un monto de 12,180,  correspondientes a los impuestos de la nomina basado en los resultados del año anterior, </t>
  </si>
  <si>
    <t>Se disminuyo 1,137.6 para poder cubrir el compromiso del arrendamiento del vehiculo</t>
  </si>
  <si>
    <t>Se amplio 608 para devolucion de 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</si>
</sst>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;[Red]&quot;$&quot;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7"/>
      <color rgb="FF000000"/>
      <name val="Arial"/>
      <family val="2"/>
    </font>
    <font>
      <b/>
      <sz val="9"/>
      <color rgb="FF000000"/>
      <name val="Microsoft Sans Serif"/>
      <family val="2"/>
    </font>
    <font>
      <sz val="9"/>
      <color rgb="FF000000"/>
      <name val="Microsoft Sans Serif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ED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/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9BBB59"/>
      </bottom>
      <diagonal/>
    </border>
    <border>
      <left/>
      <right style="medium">
        <color rgb="FF9BBB5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6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8" fontId="6" fillId="2" borderId="6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43" fontId="0" fillId="0" borderId="0" xfId="0" applyNumberFormat="1"/>
    <xf numFmtId="0" fontId="8" fillId="0" borderId="0" xfId="0" applyFont="1" applyAlignment="1">
      <alignment vertical="center"/>
    </xf>
    <xf numFmtId="0" fontId="8" fillId="0" borderId="0" xfId="3" applyFont="1" applyAlignment="1">
      <alignment vertical="center"/>
    </xf>
    <xf numFmtId="0" fontId="1" fillId="0" borderId="0" xfId="3" applyAlignment="1">
      <alignment vertical="top"/>
    </xf>
    <xf numFmtId="43" fontId="9" fillId="0" borderId="0" xfId="1" applyFont="1"/>
    <xf numFmtId="0" fontId="9" fillId="0" borderId="0" xfId="0" applyFont="1"/>
    <xf numFmtId="4" fontId="0" fillId="0" borderId="0" xfId="0" applyNumberFormat="1"/>
    <xf numFmtId="4" fontId="12" fillId="2" borderId="6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7" fillId="6" borderId="0" xfId="0" applyFont="1" applyFill="1" applyAlignment="1">
      <alignment vertical="center"/>
    </xf>
    <xf numFmtId="43" fontId="0" fillId="6" borderId="0" xfId="0" applyNumberFormat="1" applyFill="1"/>
    <xf numFmtId="0" fontId="7" fillId="6" borderId="0" xfId="3" applyFont="1" applyFill="1" applyAlignment="1">
      <alignment vertical="center"/>
    </xf>
    <xf numFmtId="0" fontId="7" fillId="7" borderId="0" xfId="3" applyFont="1" applyFill="1" applyAlignment="1">
      <alignment vertical="center"/>
    </xf>
    <xf numFmtId="0" fontId="14" fillId="0" borderId="0" xfId="0" applyFont="1"/>
    <xf numFmtId="43" fontId="9" fillId="0" borderId="0" xfId="1" applyFont="1" applyBorder="1"/>
    <xf numFmtId="43" fontId="0" fillId="7" borderId="0" xfId="0" applyNumberFormat="1" applyFill="1"/>
    <xf numFmtId="43" fontId="9" fillId="0" borderId="11" xfId="1" applyFont="1" applyBorder="1"/>
    <xf numFmtId="4" fontId="16" fillId="5" borderId="8" xfId="0" applyNumberFormat="1" applyFont="1" applyFill="1" applyBorder="1"/>
    <xf numFmtId="164" fontId="5" fillId="2" borderId="6" xfId="0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8" fillId="0" borderId="12" xfId="0" applyFont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4" fontId="0" fillId="0" borderId="15" xfId="0" applyNumberFormat="1" applyBorder="1"/>
    <xf numFmtId="0" fontId="7" fillId="6" borderId="14" xfId="3" applyFont="1" applyFill="1" applyBorder="1" applyAlignment="1">
      <alignment vertical="center"/>
    </xf>
    <xf numFmtId="0" fontId="7" fillId="7" borderId="14" xfId="3" applyFont="1" applyFill="1" applyBorder="1" applyAlignment="1">
      <alignment vertical="center"/>
    </xf>
    <xf numFmtId="43" fontId="9" fillId="0" borderId="15" xfId="1" applyFont="1" applyFill="1" applyBorder="1"/>
    <xf numFmtId="0" fontId="8" fillId="0" borderId="14" xfId="3" applyFont="1" applyBorder="1" applyAlignment="1">
      <alignment vertical="center"/>
    </xf>
    <xf numFmtId="43" fontId="9" fillId="4" borderId="15" xfId="1" applyFont="1" applyFill="1" applyBorder="1"/>
    <xf numFmtId="0" fontId="13" fillId="0" borderId="14" xfId="0" applyFont="1" applyBorder="1" applyAlignment="1">
      <alignment vertical="center"/>
    </xf>
    <xf numFmtId="43" fontId="9" fillId="0" borderId="15" xfId="1" applyFont="1" applyBorder="1"/>
    <xf numFmtId="0" fontId="7" fillId="0" borderId="14" xfId="3" applyFont="1" applyBorder="1" applyAlignment="1">
      <alignment vertical="center"/>
    </xf>
    <xf numFmtId="0" fontId="1" fillId="0" borderId="14" xfId="3" applyBorder="1" applyAlignment="1">
      <alignment vertical="top"/>
    </xf>
    <xf numFmtId="0" fontId="9" fillId="0" borderId="14" xfId="0" applyFont="1" applyBorder="1"/>
    <xf numFmtId="0" fontId="15" fillId="8" borderId="16" xfId="0" applyFont="1" applyFill="1" applyBorder="1"/>
    <xf numFmtId="0" fontId="9" fillId="8" borderId="11" xfId="0" applyFont="1" applyFill="1" applyBorder="1"/>
    <xf numFmtId="0" fontId="7" fillId="6" borderId="12" xfId="3" applyFont="1" applyFill="1" applyBorder="1" applyAlignment="1">
      <alignment vertical="center"/>
    </xf>
    <xf numFmtId="0" fontId="7" fillId="6" borderId="13" xfId="3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43" fontId="9" fillId="0" borderId="19" xfId="1" applyFont="1" applyFill="1" applyBorder="1"/>
    <xf numFmtId="43" fontId="9" fillId="4" borderId="19" xfId="1" applyFont="1" applyFill="1" applyBorder="1"/>
    <xf numFmtId="43" fontId="9" fillId="0" borderId="19" xfId="1" applyFont="1" applyBorder="1"/>
    <xf numFmtId="43" fontId="9" fillId="0" borderId="20" xfId="1" applyFont="1" applyBorder="1"/>
    <xf numFmtId="4" fontId="0" fillId="0" borderId="19" xfId="0" applyNumberFormat="1" applyBorder="1"/>
    <xf numFmtId="4" fontId="0" fillId="0" borderId="20" xfId="0" applyNumberFormat="1" applyBorder="1"/>
    <xf numFmtId="0" fontId="18" fillId="0" borderId="0" xfId="0" applyFont="1" applyAlignment="1">
      <alignment horizontal="center" vertical="center" wrapText="1"/>
    </xf>
    <xf numFmtId="43" fontId="18" fillId="0" borderId="0" xfId="0" applyNumberFormat="1" applyFont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43" fontId="18" fillId="0" borderId="19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43" fontId="9" fillId="0" borderId="19" xfId="1" applyFont="1" applyFill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vertical="center" wrapText="1"/>
    </xf>
    <xf numFmtId="0" fontId="7" fillId="12" borderId="14" xfId="3" applyFont="1" applyFill="1" applyBorder="1" applyAlignment="1">
      <alignment vertical="center"/>
    </xf>
    <xf numFmtId="0" fontId="7" fillId="12" borderId="0" xfId="3" applyFont="1" applyFill="1" applyAlignment="1">
      <alignment vertical="center"/>
    </xf>
    <xf numFmtId="43" fontId="15" fillId="12" borderId="19" xfId="1" applyFont="1" applyFill="1" applyBorder="1"/>
    <xf numFmtId="43" fontId="2" fillId="6" borderId="18" xfId="0" applyNumberFormat="1" applyFont="1" applyFill="1" applyBorder="1"/>
    <xf numFmtId="43" fontId="2" fillId="6" borderId="15" xfId="0" applyNumberFormat="1" applyFont="1" applyFill="1" applyBorder="1"/>
    <xf numFmtId="0" fontId="8" fillId="0" borderId="16" xfId="3" applyFont="1" applyBorder="1" applyAlignment="1">
      <alignment vertical="center"/>
    </xf>
    <xf numFmtId="0" fontId="8" fillId="0" borderId="11" xfId="3" applyFont="1" applyBorder="1" applyAlignment="1">
      <alignment vertical="center"/>
    </xf>
    <xf numFmtId="43" fontId="9" fillId="4" borderId="20" xfId="1" applyFont="1" applyFill="1" applyBorder="1"/>
    <xf numFmtId="44" fontId="15" fillId="8" borderId="17" xfId="2" applyFont="1" applyFill="1" applyBorder="1"/>
    <xf numFmtId="4" fontId="15" fillId="8" borderId="17" xfId="2" applyNumberFormat="1" applyFont="1" applyFill="1" applyBorder="1"/>
    <xf numFmtId="43" fontId="15" fillId="12" borderId="15" xfId="1" applyFont="1" applyFill="1" applyBorder="1"/>
    <xf numFmtId="0" fontId="8" fillId="0" borderId="13" xfId="0" applyFont="1" applyBorder="1" applyAlignment="1">
      <alignment horizontal="center" vertical="center" wrapText="1"/>
    </xf>
    <xf numFmtId="0" fontId="14" fillId="0" borderId="11" xfId="0" applyFont="1" applyBorder="1"/>
    <xf numFmtId="4" fontId="2" fillId="6" borderId="15" xfId="131" applyNumberFormat="1" applyFont="1" applyFill="1" applyBorder="1"/>
    <xf numFmtId="4" fontId="2" fillId="6" borderId="18" xfId="0" applyNumberFormat="1" applyFont="1" applyFill="1" applyBorder="1"/>
    <xf numFmtId="4" fontId="15" fillId="12" borderId="15" xfId="131" applyNumberFormat="1" applyFont="1" applyFill="1" applyBorder="1"/>
    <xf numFmtId="0" fontId="19" fillId="10" borderId="7" xfId="0" applyFont="1" applyFill="1" applyBorder="1" applyAlignment="1">
      <alignment horizontal="center" wrapText="1"/>
    </xf>
    <xf numFmtId="0" fontId="19" fillId="9" borderId="7" xfId="0" applyFont="1" applyFill="1" applyBorder="1" applyAlignment="1">
      <alignment horizontal="center" wrapText="1"/>
    </xf>
    <xf numFmtId="0" fontId="19" fillId="11" borderId="7" xfId="0" applyFont="1" applyFill="1" applyBorder="1" applyAlignment="1">
      <alignment horizontal="center" wrapText="1"/>
    </xf>
    <xf numFmtId="0" fontId="10" fillId="0" borderId="0" xfId="132"/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3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32" builtinId="8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Millares" xfId="1" builtinId="3"/>
    <cellStyle name="Moneda" xfId="2" builtinId="4"/>
    <cellStyle name="Normal" xfId="0" builtinId="0"/>
    <cellStyle name="Normal 100" xfId="128" xr:uid="{3C76421E-776C-4BE8-BB0D-6199DE087CDA}"/>
    <cellStyle name="Normal 15 3" xfId="130" xr:uid="{1C8BA4F7-C854-4211-8903-E9DECF4651A0}"/>
    <cellStyle name="Normal 2" xfId="3" xr:uid="{00000000-0005-0000-0000-00007F000000}"/>
    <cellStyle name="Normal 3 2" xfId="129" xr:uid="{2CA173AD-C8B5-441B-9E15-C8A2DA1C9511}"/>
    <cellStyle name="Porcentaje" xfId="13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69416</xdr:colOff>
      <xdr:row>0</xdr:row>
      <xdr:rowOff>0</xdr:rowOff>
    </xdr:from>
    <xdr:to>
      <xdr:col>1</xdr:col>
      <xdr:colOff>89599</xdr:colOff>
      <xdr:row>3</xdr:row>
      <xdr:rowOff>94392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8B723-2C9D-4740-A885-EE6212DB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6" y="0"/>
          <a:ext cx="422954" cy="597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aecampeche.org/wp-content/uploads/2023/04/b3.-edo-ana-egreso-C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F98FD-49F2-4CD3-A0F8-ACF3DC6C99DE}">
  <sheetPr>
    <tabColor theme="9" tint="0.39997558519241921"/>
  </sheetPr>
  <dimension ref="B3:E21"/>
  <sheetViews>
    <sheetView zoomScale="120" zoomScaleNormal="120" zoomScalePageLayoutView="98" workbookViewId="0">
      <selection activeCell="E6" sqref="E6"/>
    </sheetView>
  </sheetViews>
  <sheetFormatPr baseColWidth="10" defaultRowHeight="15" x14ac:dyDescent="0.25"/>
  <cols>
    <col min="3" max="3" width="40.28515625" customWidth="1"/>
    <col min="4" max="4" width="19" customWidth="1"/>
    <col min="5" max="5" width="17.42578125" customWidth="1"/>
    <col min="6" max="6" width="13.7109375" customWidth="1"/>
  </cols>
  <sheetData>
    <row r="3" spans="2:5" ht="15.75" thickBot="1" x14ac:dyDescent="0.3"/>
    <row r="4" spans="2:5" ht="15" customHeight="1" x14ac:dyDescent="0.25">
      <c r="B4" s="107" t="s">
        <v>0</v>
      </c>
      <c r="C4" s="107" t="s">
        <v>1</v>
      </c>
      <c r="D4" s="109" t="s">
        <v>2</v>
      </c>
      <c r="E4" s="109" t="s">
        <v>66</v>
      </c>
    </row>
    <row r="5" spans="2:5" ht="22.5" customHeight="1" thickBot="1" x14ac:dyDescent="0.3">
      <c r="B5" s="108"/>
      <c r="C5" s="108"/>
      <c r="D5" s="110"/>
      <c r="E5" s="110"/>
    </row>
    <row r="6" spans="2:5" ht="15.75" thickBot="1" x14ac:dyDescent="0.3">
      <c r="B6" s="111"/>
      <c r="C6" s="112"/>
      <c r="D6" s="113"/>
      <c r="E6" s="27"/>
    </row>
    <row r="7" spans="2:5" ht="15.75" thickBot="1" x14ac:dyDescent="0.3">
      <c r="B7" s="2">
        <v>1000</v>
      </c>
      <c r="C7" s="3" t="s">
        <v>3</v>
      </c>
      <c r="D7" s="26" t="s">
        <v>4</v>
      </c>
      <c r="E7" s="36">
        <v>2381177</v>
      </c>
    </row>
    <row r="8" spans="2:5" ht="15.75" thickBot="1" x14ac:dyDescent="0.3">
      <c r="B8" s="104"/>
      <c r="C8" s="105"/>
      <c r="D8" s="106"/>
      <c r="E8" s="6"/>
    </row>
    <row r="9" spans="2:5" ht="15.75" thickBot="1" x14ac:dyDescent="0.3">
      <c r="B9" s="2">
        <v>2000</v>
      </c>
      <c r="C9" s="3" t="s">
        <v>5</v>
      </c>
      <c r="D9" s="4" t="s">
        <v>4</v>
      </c>
      <c r="E9" s="5">
        <v>35000</v>
      </c>
    </row>
    <row r="10" spans="2:5" ht="15.75" thickBot="1" x14ac:dyDescent="0.3">
      <c r="B10" s="95"/>
      <c r="C10" s="96"/>
      <c r="D10" s="96"/>
      <c r="E10" s="97"/>
    </row>
    <row r="11" spans="2:5" ht="15.75" thickBot="1" x14ac:dyDescent="0.3">
      <c r="B11" s="2">
        <v>3000</v>
      </c>
      <c r="C11" s="3" t="s">
        <v>6</v>
      </c>
      <c r="D11" s="4" t="s">
        <v>4</v>
      </c>
      <c r="E11" s="5">
        <v>1772617</v>
      </c>
    </row>
    <row r="12" spans="2:5" ht="15.75" thickBot="1" x14ac:dyDescent="0.3">
      <c r="B12" s="95"/>
      <c r="C12" s="96"/>
      <c r="D12" s="96"/>
      <c r="E12" s="97"/>
    </row>
    <row r="13" spans="2:5" ht="23.25" thickBot="1" x14ac:dyDescent="0.3">
      <c r="B13" s="2">
        <v>4000</v>
      </c>
      <c r="C13" s="7" t="s">
        <v>7</v>
      </c>
      <c r="D13" s="4" t="s">
        <v>4</v>
      </c>
      <c r="E13" s="24">
        <v>0</v>
      </c>
    </row>
    <row r="14" spans="2:5" ht="15.75" thickBot="1" x14ac:dyDescent="0.3">
      <c r="B14" s="95"/>
      <c r="C14" s="96"/>
      <c r="D14" s="96"/>
      <c r="E14" s="97"/>
    </row>
    <row r="15" spans="2:5" ht="15.75" thickBot="1" x14ac:dyDescent="0.3">
      <c r="B15" s="2">
        <v>9000</v>
      </c>
      <c r="C15" s="8" t="s">
        <v>8</v>
      </c>
      <c r="D15" s="4" t="s">
        <v>4</v>
      </c>
      <c r="E15" s="25">
        <v>0</v>
      </c>
    </row>
    <row r="16" spans="2:5" ht="15.75" thickBot="1" x14ac:dyDescent="0.3">
      <c r="B16" s="9"/>
      <c r="C16" s="10"/>
      <c r="D16" s="10"/>
      <c r="E16" s="1"/>
    </row>
    <row r="17" spans="2:5" ht="15.75" thickBot="1" x14ac:dyDescent="0.3">
      <c r="B17" s="11"/>
      <c r="C17" s="4" t="s">
        <v>9</v>
      </c>
      <c r="D17" s="12"/>
      <c r="E17" s="37">
        <v>0</v>
      </c>
    </row>
    <row r="18" spans="2:5" ht="15.75" thickBot="1" x14ac:dyDescent="0.3">
      <c r="B18" s="98"/>
      <c r="C18" s="99"/>
      <c r="D18" s="99"/>
      <c r="E18" s="100"/>
    </row>
    <row r="19" spans="2:5" ht="15.75" thickBot="1" x14ac:dyDescent="0.3">
      <c r="B19" s="2">
        <v>5000</v>
      </c>
      <c r="C19" s="13" t="s">
        <v>10</v>
      </c>
      <c r="D19" s="4" t="s">
        <v>11</v>
      </c>
      <c r="E19" s="23">
        <v>0</v>
      </c>
    </row>
    <row r="20" spans="2:5" ht="15.75" thickBot="1" x14ac:dyDescent="0.3">
      <c r="B20" s="101"/>
      <c r="C20" s="102"/>
      <c r="D20" s="102"/>
      <c r="E20" s="103"/>
    </row>
    <row r="21" spans="2:5" ht="15.75" thickBot="1" x14ac:dyDescent="0.3">
      <c r="B21" s="11"/>
      <c r="C21" s="4" t="s">
        <v>12</v>
      </c>
      <c r="D21" s="12"/>
      <c r="E21" s="14">
        <f>E7+E9+E11+E13+E15+E19</f>
        <v>4188794</v>
      </c>
    </row>
  </sheetData>
  <mergeCells count="11">
    <mergeCell ref="B8:D8"/>
    <mergeCell ref="B4:B5"/>
    <mergeCell ref="C4:C5"/>
    <mergeCell ref="D4:D5"/>
    <mergeCell ref="E4:E5"/>
    <mergeCell ref="B6:D6"/>
    <mergeCell ref="B10:E10"/>
    <mergeCell ref="B12:E12"/>
    <mergeCell ref="B14:E14"/>
    <mergeCell ref="B18:E18"/>
    <mergeCell ref="B20:E20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B099-BF91-4B18-8823-FA1AE0C83B50}">
  <sheetPr>
    <tabColor theme="8" tint="0.39997558519241921"/>
    <pageSetUpPr fitToPage="1"/>
  </sheetPr>
  <dimension ref="A1:G107"/>
  <sheetViews>
    <sheetView tabSelected="1" topLeftCell="B1" zoomScale="140" zoomScaleNormal="140" zoomScalePageLayoutView="89" workbookViewId="0">
      <selection activeCell="G70" sqref="G70"/>
    </sheetView>
  </sheetViews>
  <sheetFormatPr baseColWidth="10" defaultColWidth="60.7109375" defaultRowHeight="13.5" customHeight="1" x14ac:dyDescent="0.25"/>
  <cols>
    <col min="1" max="1" width="5.85546875" customWidth="1"/>
    <col min="2" max="2" width="36.85546875" customWidth="1"/>
    <col min="3" max="3" width="15.7109375" customWidth="1"/>
    <col min="4" max="5" width="14" customWidth="1"/>
    <col min="6" max="6" width="13.7109375" customWidth="1"/>
    <col min="7" max="7" width="50.7109375" style="64" customWidth="1"/>
  </cols>
  <sheetData>
    <row r="1" spans="1:7" ht="13.5" customHeight="1" x14ac:dyDescent="0.25">
      <c r="B1" s="114" t="s">
        <v>56</v>
      </c>
      <c r="C1" s="114"/>
    </row>
    <row r="2" spans="1:7" ht="13.5" customHeight="1" x14ac:dyDescent="0.25">
      <c r="B2" s="115" t="s">
        <v>57</v>
      </c>
      <c r="C2" s="115"/>
    </row>
    <row r="4" spans="1:7" ht="13.5" customHeight="1" x14ac:dyDescent="0.25">
      <c r="B4" s="116" t="s">
        <v>97</v>
      </c>
      <c r="C4" s="116"/>
    </row>
    <row r="5" spans="1:7" ht="13.5" hidden="1" customHeight="1" x14ac:dyDescent="0.25">
      <c r="A5" s="28">
        <v>1000</v>
      </c>
      <c r="B5" s="28" t="s">
        <v>3</v>
      </c>
      <c r="C5" s="29">
        <f>C6+C8+C12</f>
        <v>0</v>
      </c>
    </row>
    <row r="6" spans="1:7" ht="13.5" hidden="1" customHeight="1" x14ac:dyDescent="0.25">
      <c r="A6" s="15">
        <v>1100</v>
      </c>
      <c r="B6" s="15" t="s">
        <v>13</v>
      </c>
      <c r="C6" s="34">
        <f>C7</f>
        <v>0</v>
      </c>
      <c r="D6" s="16"/>
      <c r="E6" s="16"/>
      <c r="F6" s="16"/>
      <c r="G6" s="65"/>
    </row>
    <row r="7" spans="1:7" ht="13.5" hidden="1" customHeight="1" x14ac:dyDescent="0.25">
      <c r="A7" s="17">
        <v>1131</v>
      </c>
      <c r="B7" s="17" t="s">
        <v>14</v>
      </c>
      <c r="C7" s="16">
        <v>0</v>
      </c>
    </row>
    <row r="8" spans="1:7" ht="13.5" hidden="1" customHeight="1" x14ac:dyDescent="0.25">
      <c r="A8" s="15">
        <v>1300</v>
      </c>
      <c r="B8" s="15" t="s">
        <v>15</v>
      </c>
      <c r="C8" s="34">
        <f>C9+C10+C11</f>
        <v>0</v>
      </c>
    </row>
    <row r="9" spans="1:7" ht="13.5" hidden="1" customHeight="1" x14ac:dyDescent="0.25">
      <c r="A9" s="17">
        <v>1321</v>
      </c>
      <c r="B9" s="17" t="s">
        <v>16</v>
      </c>
      <c r="C9" s="16">
        <v>0</v>
      </c>
    </row>
    <row r="10" spans="1:7" ht="13.5" hidden="1" customHeight="1" x14ac:dyDescent="0.25">
      <c r="A10" s="17">
        <v>1322</v>
      </c>
      <c r="B10" s="17" t="s">
        <v>17</v>
      </c>
      <c r="C10" s="16">
        <v>0</v>
      </c>
    </row>
    <row r="11" spans="1:7" ht="13.5" hidden="1" customHeight="1" x14ac:dyDescent="0.25">
      <c r="A11" s="17">
        <v>1346</v>
      </c>
      <c r="B11" s="17" t="s">
        <v>18</v>
      </c>
      <c r="C11" s="16">
        <v>0</v>
      </c>
    </row>
    <row r="12" spans="1:7" ht="13.5" hidden="1" customHeight="1" x14ac:dyDescent="0.25">
      <c r="A12" s="15">
        <v>1400</v>
      </c>
      <c r="B12" s="15" t="s">
        <v>19</v>
      </c>
      <c r="C12" s="34">
        <f>C13+C14+C15+C16</f>
        <v>0</v>
      </c>
    </row>
    <row r="13" spans="1:7" ht="13.5" hidden="1" customHeight="1" x14ac:dyDescent="0.25">
      <c r="A13" s="17">
        <v>1412</v>
      </c>
      <c r="B13" s="17" t="s">
        <v>20</v>
      </c>
      <c r="C13" s="16">
        <v>0</v>
      </c>
    </row>
    <row r="14" spans="1:7" ht="13.5" hidden="1" customHeight="1" x14ac:dyDescent="0.25">
      <c r="A14" s="17">
        <v>1413</v>
      </c>
      <c r="B14" s="17" t="s">
        <v>21</v>
      </c>
      <c r="C14" s="22">
        <v>0</v>
      </c>
    </row>
    <row r="15" spans="1:7" ht="13.5" hidden="1" customHeight="1" x14ac:dyDescent="0.25">
      <c r="A15" s="17">
        <v>1421</v>
      </c>
      <c r="B15" s="17" t="s">
        <v>22</v>
      </c>
      <c r="C15" s="22">
        <v>0</v>
      </c>
    </row>
    <row r="16" spans="1:7" ht="13.5" hidden="1" customHeight="1" x14ac:dyDescent="0.25">
      <c r="A16" s="17">
        <v>1431</v>
      </c>
      <c r="B16" s="17" t="s">
        <v>23</v>
      </c>
      <c r="C16" s="22">
        <v>0</v>
      </c>
    </row>
    <row r="17" spans="1:7" ht="41.25" customHeight="1" x14ac:dyDescent="0.25">
      <c r="A17" s="39"/>
      <c r="B17" s="86" t="s">
        <v>99</v>
      </c>
      <c r="C17" s="91" t="s">
        <v>98</v>
      </c>
      <c r="D17" s="92" t="s">
        <v>105</v>
      </c>
      <c r="E17" s="93" t="s">
        <v>100</v>
      </c>
      <c r="F17" s="93" t="s">
        <v>101</v>
      </c>
      <c r="G17" s="66" t="s">
        <v>75</v>
      </c>
    </row>
    <row r="18" spans="1:7" ht="40.5" x14ac:dyDescent="0.25">
      <c r="A18" s="40">
        <v>1000</v>
      </c>
      <c r="B18" s="28" t="s">
        <v>3</v>
      </c>
      <c r="C18" s="79">
        <v>2381177</v>
      </c>
      <c r="D18" s="79">
        <f>2381177-12180</f>
        <v>2368997</v>
      </c>
      <c r="E18" s="79">
        <v>502562.95</v>
      </c>
      <c r="F18" s="88">
        <f>D18-E18</f>
        <v>1866434.05</v>
      </c>
      <c r="G18" s="74" t="s">
        <v>106</v>
      </c>
    </row>
    <row r="19" spans="1:7" ht="2.25" customHeight="1" x14ac:dyDescent="0.25">
      <c r="A19" s="41"/>
      <c r="B19" s="17"/>
      <c r="C19" s="42"/>
      <c r="D19" s="62"/>
      <c r="E19" s="62"/>
      <c r="F19" s="62"/>
      <c r="G19" s="70"/>
    </row>
    <row r="20" spans="1:7" ht="13.5" customHeight="1" x14ac:dyDescent="0.25">
      <c r="A20" s="55">
        <v>2000</v>
      </c>
      <c r="B20" s="56" t="s">
        <v>24</v>
      </c>
      <c r="C20" s="78">
        <f>+C21+C26+C29+C34+C36+C38</f>
        <v>35000</v>
      </c>
      <c r="D20" s="78">
        <f>+D21+D26+D29+D34+D36+D38</f>
        <v>35000</v>
      </c>
      <c r="E20" s="78">
        <f>+E21+E26+E29+E34+E36+E38</f>
        <v>2772.71</v>
      </c>
      <c r="F20" s="89">
        <f>+F21+F26+F29+F34+F36+F38</f>
        <v>32227.29</v>
      </c>
      <c r="G20" s="70"/>
    </row>
    <row r="21" spans="1:7" ht="13.5" customHeight="1" x14ac:dyDescent="0.25">
      <c r="A21" s="75">
        <v>2100</v>
      </c>
      <c r="B21" s="76" t="s">
        <v>25</v>
      </c>
      <c r="C21" s="77">
        <f>SUM(C22:C25)</f>
        <v>20000</v>
      </c>
      <c r="D21" s="77">
        <f>SUM(D22:D25)</f>
        <v>20000</v>
      </c>
      <c r="E21" s="77">
        <f>SUM(E22:E25)</f>
        <v>2772.71</v>
      </c>
      <c r="F21" s="90">
        <f>SUM(F22:F25)</f>
        <v>17227.29</v>
      </c>
      <c r="G21" s="70"/>
    </row>
    <row r="22" spans="1:7" ht="13.5" customHeight="1" x14ac:dyDescent="0.25">
      <c r="A22" s="46">
        <v>2111</v>
      </c>
      <c r="B22" s="18" t="s">
        <v>26</v>
      </c>
      <c r="C22" s="59">
        <v>13000</v>
      </c>
      <c r="D22" s="62">
        <v>13000</v>
      </c>
      <c r="E22" s="62">
        <v>157.71</v>
      </c>
      <c r="F22" s="62">
        <f>D22-E22</f>
        <v>12842.29</v>
      </c>
      <c r="G22" s="70"/>
    </row>
    <row r="23" spans="1:7" ht="13.5" customHeight="1" x14ac:dyDescent="0.25">
      <c r="A23" s="46">
        <v>2121</v>
      </c>
      <c r="B23" s="18" t="s">
        <v>67</v>
      </c>
      <c r="C23" s="59">
        <v>4500</v>
      </c>
      <c r="D23" s="62">
        <v>4500</v>
      </c>
      <c r="E23" s="62">
        <v>2615</v>
      </c>
      <c r="F23" s="62">
        <f t="shared" ref="F23:F25" si="0">D23-E23</f>
        <v>1885</v>
      </c>
      <c r="G23" s="70"/>
    </row>
    <row r="24" spans="1:7" ht="13.5" customHeight="1" x14ac:dyDescent="0.25">
      <c r="A24" s="46">
        <v>2141</v>
      </c>
      <c r="B24" s="18" t="s">
        <v>76</v>
      </c>
      <c r="C24" s="59"/>
      <c r="D24" s="62"/>
      <c r="E24" s="62"/>
      <c r="F24" s="62">
        <f t="shared" si="0"/>
        <v>0</v>
      </c>
      <c r="G24" s="70"/>
    </row>
    <row r="25" spans="1:7" ht="13.5" customHeight="1" x14ac:dyDescent="0.25">
      <c r="A25" s="46">
        <v>2161</v>
      </c>
      <c r="B25" s="18" t="s">
        <v>27</v>
      </c>
      <c r="C25" s="59">
        <v>2500</v>
      </c>
      <c r="D25" s="62">
        <v>2500</v>
      </c>
      <c r="E25" s="62">
        <v>0</v>
      </c>
      <c r="F25" s="62">
        <f t="shared" si="0"/>
        <v>2500</v>
      </c>
      <c r="G25" s="70"/>
    </row>
    <row r="26" spans="1:7" ht="13.5" customHeight="1" x14ac:dyDescent="0.25">
      <c r="A26" s="75">
        <v>2200</v>
      </c>
      <c r="B26" s="76" t="s">
        <v>28</v>
      </c>
      <c r="C26" s="77">
        <f>SUM(C27:C28)</f>
        <v>0</v>
      </c>
      <c r="D26" s="77">
        <f>SUM(D27:D28)</f>
        <v>0</v>
      </c>
      <c r="E26" s="85">
        <f>SUM(E27:E28)</f>
        <v>0</v>
      </c>
      <c r="F26" s="90">
        <f>SUM(F27:F28)</f>
        <v>0</v>
      </c>
      <c r="G26" s="70"/>
    </row>
    <row r="27" spans="1:7" ht="13.5" customHeight="1" x14ac:dyDescent="0.25">
      <c r="A27" s="46">
        <v>2211</v>
      </c>
      <c r="B27" s="18" t="s">
        <v>29</v>
      </c>
      <c r="C27" s="58"/>
      <c r="D27" s="62"/>
      <c r="E27" s="62"/>
      <c r="F27" s="62"/>
      <c r="G27" s="70"/>
    </row>
    <row r="28" spans="1:7" ht="13.5" customHeight="1" x14ac:dyDescent="0.25">
      <c r="A28" s="46">
        <v>2231</v>
      </c>
      <c r="B28" s="18" t="s">
        <v>30</v>
      </c>
      <c r="C28" s="58"/>
      <c r="D28" s="62"/>
      <c r="E28" s="62"/>
      <c r="F28" s="62"/>
      <c r="G28" s="70"/>
    </row>
    <row r="29" spans="1:7" ht="13.5" customHeight="1" x14ac:dyDescent="0.25">
      <c r="A29" s="75">
        <v>2400</v>
      </c>
      <c r="B29" s="76" t="s">
        <v>58</v>
      </c>
      <c r="C29" s="77">
        <f>SUM(C30:C33)</f>
        <v>0</v>
      </c>
      <c r="D29" s="77">
        <f>SUM(D30:D33)</f>
        <v>0</v>
      </c>
      <c r="E29" s="85">
        <f>SUM(E30:E33)</f>
        <v>0</v>
      </c>
      <c r="F29" s="90">
        <f>SUM(F30:F33)</f>
        <v>0</v>
      </c>
      <c r="G29" s="70"/>
    </row>
    <row r="30" spans="1:7" ht="13.5" customHeight="1" x14ac:dyDescent="0.25">
      <c r="A30" s="46">
        <v>2461</v>
      </c>
      <c r="B30" s="18" t="s">
        <v>31</v>
      </c>
      <c r="C30" s="58"/>
      <c r="D30" s="62"/>
      <c r="E30" s="62"/>
      <c r="F30" s="62"/>
      <c r="G30" s="70"/>
    </row>
    <row r="31" spans="1:7" ht="13.5" customHeight="1" x14ac:dyDescent="0.25">
      <c r="A31" s="46">
        <v>2481</v>
      </c>
      <c r="B31" s="18" t="s">
        <v>59</v>
      </c>
      <c r="C31" s="58"/>
      <c r="D31" s="62"/>
      <c r="E31" s="62"/>
      <c r="F31" s="62"/>
      <c r="G31" s="70"/>
    </row>
    <row r="32" spans="1:7" ht="13.5" customHeight="1" x14ac:dyDescent="0.25">
      <c r="A32" s="46">
        <v>2531</v>
      </c>
      <c r="B32" s="18" t="s">
        <v>89</v>
      </c>
      <c r="C32" s="59"/>
      <c r="D32" s="62"/>
      <c r="E32" s="62"/>
      <c r="F32" s="62"/>
      <c r="G32" s="67"/>
    </row>
    <row r="33" spans="1:7" ht="13.5" customHeight="1" x14ac:dyDescent="0.25">
      <c r="A33" s="46">
        <v>2541</v>
      </c>
      <c r="B33" s="18" t="s">
        <v>90</v>
      </c>
      <c r="C33" s="59"/>
      <c r="D33" s="62"/>
      <c r="E33" s="62"/>
      <c r="F33" s="62"/>
      <c r="G33" s="67"/>
    </row>
    <row r="34" spans="1:7" ht="13.5" customHeight="1" x14ac:dyDescent="0.25">
      <c r="A34" s="75">
        <v>2600</v>
      </c>
      <c r="B34" s="76" t="s">
        <v>32</v>
      </c>
      <c r="C34" s="77">
        <f>SUM(C35)</f>
        <v>15000</v>
      </c>
      <c r="D34" s="77">
        <f>SUM(D35)</f>
        <v>15000</v>
      </c>
      <c r="E34" s="85">
        <f>SUM(E35)</f>
        <v>0</v>
      </c>
      <c r="F34" s="90">
        <f>SUM(F35)</f>
        <v>15000</v>
      </c>
      <c r="G34" s="67"/>
    </row>
    <row r="35" spans="1:7" ht="13.5" customHeight="1" x14ac:dyDescent="0.25">
      <c r="A35" s="46">
        <v>2611</v>
      </c>
      <c r="B35" s="18" t="s">
        <v>33</v>
      </c>
      <c r="C35" s="59">
        <v>15000</v>
      </c>
      <c r="D35" s="62">
        <v>15000</v>
      </c>
      <c r="E35" s="62">
        <v>0</v>
      </c>
      <c r="F35" s="62">
        <v>15000</v>
      </c>
      <c r="G35" s="67"/>
    </row>
    <row r="36" spans="1:7" ht="13.5" customHeight="1" x14ac:dyDescent="0.25">
      <c r="A36" s="75">
        <v>2700</v>
      </c>
      <c r="B36" s="76" t="s">
        <v>60</v>
      </c>
      <c r="C36" s="77">
        <f>SUM(C37)</f>
        <v>0</v>
      </c>
      <c r="D36" s="77">
        <f>SUM(D37)</f>
        <v>0</v>
      </c>
      <c r="E36" s="85">
        <f>SUM(E37)</f>
        <v>0</v>
      </c>
      <c r="F36" s="90">
        <f>SUM(F37)</f>
        <v>0</v>
      </c>
      <c r="G36" s="67"/>
    </row>
    <row r="37" spans="1:7" ht="13.5" customHeight="1" x14ac:dyDescent="0.25">
      <c r="A37" s="48">
        <v>2710</v>
      </c>
      <c r="B37" s="32" t="s">
        <v>91</v>
      </c>
      <c r="C37" s="59"/>
      <c r="D37" s="62"/>
      <c r="E37" s="62"/>
      <c r="F37" s="62"/>
      <c r="G37" s="67"/>
    </row>
    <row r="38" spans="1:7" ht="15" x14ac:dyDescent="0.25">
      <c r="A38" s="75">
        <v>2900</v>
      </c>
      <c r="B38" s="76" t="s">
        <v>61</v>
      </c>
      <c r="C38" s="77">
        <f>SUM(C39:C41)</f>
        <v>0</v>
      </c>
      <c r="D38" s="77">
        <f>SUM(D39:D41)</f>
        <v>0</v>
      </c>
      <c r="E38" s="85">
        <f>SUM(E39:E41)</f>
        <v>0</v>
      </c>
      <c r="F38" s="90">
        <f>SUM(F39:F41)</f>
        <v>0</v>
      </c>
      <c r="G38" s="67"/>
    </row>
    <row r="39" spans="1:7" ht="15" x14ac:dyDescent="0.25">
      <c r="A39" s="48">
        <v>2911</v>
      </c>
      <c r="B39" s="32" t="s">
        <v>92</v>
      </c>
      <c r="C39" s="60"/>
      <c r="D39" s="62"/>
      <c r="E39" s="62"/>
      <c r="F39" s="62"/>
      <c r="G39" s="67"/>
    </row>
    <row r="40" spans="1:7" ht="15" x14ac:dyDescent="0.25">
      <c r="A40" s="48">
        <v>2941</v>
      </c>
      <c r="B40" s="32" t="s">
        <v>93</v>
      </c>
      <c r="C40" s="60"/>
      <c r="D40" s="62"/>
      <c r="E40" s="62"/>
      <c r="F40" s="62"/>
      <c r="G40" s="67"/>
    </row>
    <row r="41" spans="1:7" ht="13.5" customHeight="1" x14ac:dyDescent="0.25">
      <c r="A41" s="57">
        <v>2920</v>
      </c>
      <c r="B41" s="87" t="s">
        <v>94</v>
      </c>
      <c r="C41" s="61"/>
      <c r="D41" s="63"/>
      <c r="E41" s="63"/>
      <c r="F41" s="63"/>
      <c r="G41" s="67"/>
    </row>
    <row r="42" spans="1:7" ht="7.5" customHeight="1" x14ac:dyDescent="0.25">
      <c r="A42" s="48"/>
      <c r="B42" s="32"/>
      <c r="C42" s="49"/>
      <c r="D42" s="62"/>
      <c r="E42" s="62"/>
      <c r="F42" s="62"/>
      <c r="G42" s="67"/>
    </row>
    <row r="43" spans="1:7" ht="13.5" customHeight="1" x14ac:dyDescent="0.25">
      <c r="A43" s="55">
        <v>3000</v>
      </c>
      <c r="B43" s="56" t="s">
        <v>6</v>
      </c>
      <c r="C43" s="78">
        <f>+C44+C51+C55+C60+C62+C65+C69+C71</f>
        <v>1772617</v>
      </c>
      <c r="D43" s="78">
        <f>+D44+D51+D55+D60+D62+D65+D69+D71</f>
        <v>1784797</v>
      </c>
      <c r="E43" s="79">
        <f>+E44+E51+E55+E60+E62+E65+E69+E71</f>
        <v>431933.63</v>
      </c>
      <c r="F43" s="88">
        <f>+F44+F51+F55+F60+F62+F65+F69+F71</f>
        <v>1352863.37</v>
      </c>
      <c r="G43" s="68"/>
    </row>
    <row r="44" spans="1:7" ht="13.5" customHeight="1" x14ac:dyDescent="0.25">
      <c r="A44" s="75">
        <v>3100</v>
      </c>
      <c r="B44" s="76" t="s">
        <v>34</v>
      </c>
      <c r="C44" s="77">
        <f>SUM(C45:C50)</f>
        <v>51937</v>
      </c>
      <c r="D44" s="77">
        <f>SUM(D45:D50)</f>
        <v>50799.4</v>
      </c>
      <c r="E44" s="77">
        <f>SUM(E45:E50)</f>
        <v>8723</v>
      </c>
      <c r="F44" s="90">
        <f>SUM(F45:F50)</f>
        <v>42076.4</v>
      </c>
      <c r="G44" s="67"/>
    </row>
    <row r="45" spans="1:7" ht="27" x14ac:dyDescent="0.25">
      <c r="A45" s="46">
        <v>3111</v>
      </c>
      <c r="B45" s="18" t="s">
        <v>52</v>
      </c>
      <c r="C45" s="71">
        <v>32304</v>
      </c>
      <c r="D45" s="72">
        <f>C45-1137.6</f>
        <v>31166.400000000001</v>
      </c>
      <c r="E45" s="72">
        <v>7076</v>
      </c>
      <c r="F45" s="72">
        <f>D45-E45</f>
        <v>24090.400000000001</v>
      </c>
      <c r="G45" s="73" t="s">
        <v>107</v>
      </c>
    </row>
    <row r="46" spans="1:7" ht="13.5" customHeight="1" x14ac:dyDescent="0.25">
      <c r="A46" s="46">
        <v>3131</v>
      </c>
      <c r="B46" s="18" t="s">
        <v>55</v>
      </c>
      <c r="C46" s="58"/>
      <c r="D46" s="62"/>
      <c r="E46" s="62"/>
      <c r="F46" s="72">
        <f t="shared" ref="F46:F50" si="1">D46-E46</f>
        <v>0</v>
      </c>
      <c r="G46" s="67"/>
    </row>
    <row r="47" spans="1:7" ht="13.5" customHeight="1" x14ac:dyDescent="0.25">
      <c r="A47" s="46">
        <v>3141</v>
      </c>
      <c r="B47" s="18" t="s">
        <v>53</v>
      </c>
      <c r="C47" s="58"/>
      <c r="D47" s="62"/>
      <c r="E47" s="62"/>
      <c r="F47" s="72">
        <f t="shared" si="1"/>
        <v>0</v>
      </c>
      <c r="G47" s="67"/>
    </row>
    <row r="48" spans="1:7" ht="13.5" customHeight="1" x14ac:dyDescent="0.25">
      <c r="A48" s="46">
        <v>3161</v>
      </c>
      <c r="B48" s="18" t="s">
        <v>77</v>
      </c>
      <c r="C48" s="58">
        <v>6588</v>
      </c>
      <c r="D48" s="62">
        <v>6588</v>
      </c>
      <c r="E48" s="62">
        <v>1647</v>
      </c>
      <c r="F48" s="72">
        <f t="shared" si="1"/>
        <v>4941</v>
      </c>
      <c r="G48" s="67"/>
    </row>
    <row r="49" spans="1:7" ht="13.5" customHeight="1" x14ac:dyDescent="0.25">
      <c r="A49" s="46">
        <v>3171</v>
      </c>
      <c r="B49" s="18" t="s">
        <v>69</v>
      </c>
      <c r="C49" s="58">
        <v>11045</v>
      </c>
      <c r="D49" s="62">
        <v>11045</v>
      </c>
      <c r="E49" s="62">
        <v>0</v>
      </c>
      <c r="F49" s="72">
        <f t="shared" si="1"/>
        <v>11045</v>
      </c>
      <c r="G49" s="67"/>
    </row>
    <row r="50" spans="1:7" ht="13.5" customHeight="1" x14ac:dyDescent="0.25">
      <c r="A50" s="46">
        <v>3191</v>
      </c>
      <c r="B50" s="18" t="s">
        <v>78</v>
      </c>
      <c r="C50" s="58">
        <v>2000</v>
      </c>
      <c r="D50" s="42">
        <v>2000</v>
      </c>
      <c r="E50" s="42">
        <v>0</v>
      </c>
      <c r="F50" s="72">
        <f t="shared" si="1"/>
        <v>2000</v>
      </c>
      <c r="G50" s="67"/>
    </row>
    <row r="51" spans="1:7" ht="13.5" customHeight="1" x14ac:dyDescent="0.25">
      <c r="A51" s="75">
        <v>3200</v>
      </c>
      <c r="B51" s="76" t="s">
        <v>35</v>
      </c>
      <c r="C51" s="77">
        <f>SUM(C52:C54)</f>
        <v>336572</v>
      </c>
      <c r="D51" s="77">
        <f>SUM(D52:D54)</f>
        <v>337709.6</v>
      </c>
      <c r="E51" s="85">
        <f>SUM(E52:E54)</f>
        <v>80927.399999999994</v>
      </c>
      <c r="F51" s="90">
        <f>SUM(F52:F54)</f>
        <v>256782.2</v>
      </c>
      <c r="G51" s="70"/>
    </row>
    <row r="52" spans="1:7" ht="15" x14ac:dyDescent="0.25">
      <c r="A52" s="46">
        <v>3221</v>
      </c>
      <c r="B52" s="18" t="s">
        <v>70</v>
      </c>
      <c r="C52" s="58">
        <f>187572</f>
        <v>187572</v>
      </c>
      <c r="D52" s="62">
        <v>187572</v>
      </c>
      <c r="E52" s="22">
        <v>46893</v>
      </c>
      <c r="F52" s="22">
        <f>D52-E52</f>
        <v>140679</v>
      </c>
    </row>
    <row r="53" spans="1:7" ht="51" customHeight="1" x14ac:dyDescent="0.25">
      <c r="A53" s="46">
        <v>3251</v>
      </c>
      <c r="B53" s="18" t="s">
        <v>68</v>
      </c>
      <c r="C53" s="71">
        <v>135000</v>
      </c>
      <c r="D53" s="72">
        <f>135000+1137.6</f>
        <v>136137.60000000001</v>
      </c>
      <c r="E53" s="72">
        <v>34034.400000000001</v>
      </c>
      <c r="F53" s="22">
        <f t="shared" ref="F53:F54" si="2">D53-E53</f>
        <v>102103.20000000001</v>
      </c>
      <c r="G53" s="70"/>
    </row>
    <row r="54" spans="1:7" ht="15" x14ac:dyDescent="0.25">
      <c r="A54" s="46">
        <v>3271</v>
      </c>
      <c r="B54" s="18" t="s">
        <v>71</v>
      </c>
      <c r="C54" s="71">
        <v>14000</v>
      </c>
      <c r="D54" s="72">
        <v>14000</v>
      </c>
      <c r="E54" s="72">
        <v>0</v>
      </c>
      <c r="F54" s="22">
        <f t="shared" si="2"/>
        <v>14000</v>
      </c>
      <c r="G54" s="70"/>
    </row>
    <row r="55" spans="1:7" ht="13.5" customHeight="1" x14ac:dyDescent="0.25">
      <c r="A55" s="75">
        <v>3300</v>
      </c>
      <c r="B55" s="76" t="s">
        <v>62</v>
      </c>
      <c r="C55" s="77">
        <f>SUM(C56:C59)</f>
        <v>1295000</v>
      </c>
      <c r="D55" s="77">
        <f>SUM(D56:D59)</f>
        <v>1295000</v>
      </c>
      <c r="E55" s="85">
        <f>SUM(E56:E59)</f>
        <v>312000</v>
      </c>
      <c r="F55" s="90">
        <f>SUM(F56:F59)</f>
        <v>983000</v>
      </c>
      <c r="G55" s="67"/>
    </row>
    <row r="56" spans="1:7" ht="15" x14ac:dyDescent="0.25">
      <c r="A56" s="46">
        <v>3311</v>
      </c>
      <c r="B56" s="18" t="s">
        <v>72</v>
      </c>
      <c r="C56" s="58">
        <v>1260000</v>
      </c>
      <c r="D56" s="62">
        <v>1260000</v>
      </c>
      <c r="E56" s="62">
        <v>312000</v>
      </c>
      <c r="F56" s="62">
        <f>D56-E56</f>
        <v>948000</v>
      </c>
      <c r="G56" s="67"/>
    </row>
    <row r="57" spans="1:7" ht="13.5" customHeight="1" x14ac:dyDescent="0.25">
      <c r="A57" s="46">
        <v>3311</v>
      </c>
      <c r="B57" s="18" t="s">
        <v>73</v>
      </c>
      <c r="C57" s="58">
        <v>35000</v>
      </c>
      <c r="D57" s="62">
        <v>35000</v>
      </c>
      <c r="E57" s="62">
        <v>0</v>
      </c>
      <c r="F57" s="62">
        <f t="shared" ref="F57:F59" si="3">D57-E57</f>
        <v>35000</v>
      </c>
      <c r="G57" s="67"/>
    </row>
    <row r="58" spans="1:7" ht="13.5" customHeight="1" x14ac:dyDescent="0.25">
      <c r="A58" s="46">
        <v>3321</v>
      </c>
      <c r="B58" s="18" t="s">
        <v>79</v>
      </c>
      <c r="C58" s="58"/>
      <c r="D58" s="42"/>
      <c r="E58" s="42"/>
      <c r="F58" s="62">
        <f t="shared" si="3"/>
        <v>0</v>
      </c>
      <c r="G58" s="67"/>
    </row>
    <row r="59" spans="1:7" ht="13.5" customHeight="1" x14ac:dyDescent="0.25">
      <c r="A59" s="46">
        <v>3361</v>
      </c>
      <c r="B59" s="18" t="s">
        <v>80</v>
      </c>
      <c r="C59" s="58"/>
      <c r="D59" s="42"/>
      <c r="E59" s="42"/>
      <c r="F59" s="62">
        <f t="shared" si="3"/>
        <v>0</v>
      </c>
      <c r="G59" s="67"/>
    </row>
    <row r="60" spans="1:7" ht="13.5" customHeight="1" x14ac:dyDescent="0.25">
      <c r="A60" s="75">
        <v>3400</v>
      </c>
      <c r="B60" s="76" t="s">
        <v>63</v>
      </c>
      <c r="C60" s="77">
        <f>SUM(C61)</f>
        <v>4032</v>
      </c>
      <c r="D60" s="77">
        <f>SUM(D61)</f>
        <v>4032</v>
      </c>
      <c r="E60" s="85">
        <f>SUM(E61)</f>
        <v>962.8</v>
      </c>
      <c r="F60" s="90">
        <f>SUM(F61)</f>
        <v>3069.2</v>
      </c>
      <c r="G60" s="67"/>
    </row>
    <row r="61" spans="1:7" ht="13.5" customHeight="1" x14ac:dyDescent="0.25">
      <c r="A61" s="46">
        <v>3411</v>
      </c>
      <c r="B61" s="18" t="s">
        <v>36</v>
      </c>
      <c r="C61" s="59">
        <v>4032</v>
      </c>
      <c r="D61" s="62">
        <v>4032</v>
      </c>
      <c r="E61" s="62">
        <v>962.8</v>
      </c>
      <c r="F61" s="62">
        <f>D61-E61</f>
        <v>3069.2</v>
      </c>
      <c r="G61" s="67"/>
    </row>
    <row r="62" spans="1:7" ht="13.5" customHeight="1" x14ac:dyDescent="0.25">
      <c r="A62" s="75">
        <v>3500</v>
      </c>
      <c r="B62" s="76" t="s">
        <v>64</v>
      </c>
      <c r="C62" s="77">
        <f>SUM(C63:C64)</f>
        <v>7656</v>
      </c>
      <c r="D62" s="77">
        <f>SUM(D63:D64)</f>
        <v>7656</v>
      </c>
      <c r="E62" s="85">
        <f>SUM(E63:E64)</f>
        <v>1914</v>
      </c>
      <c r="F62" s="90">
        <f>SUM(F63:F64)</f>
        <v>5742</v>
      </c>
      <c r="G62" s="67"/>
    </row>
    <row r="63" spans="1:7" ht="13.5" customHeight="1" x14ac:dyDescent="0.25">
      <c r="A63" s="46">
        <v>3511</v>
      </c>
      <c r="B63" s="18" t="s">
        <v>81</v>
      </c>
      <c r="C63" s="59">
        <f>7656</f>
        <v>7656</v>
      </c>
      <c r="D63" s="62">
        <f>7656</f>
        <v>7656</v>
      </c>
      <c r="E63" s="62">
        <v>1914</v>
      </c>
      <c r="F63" s="62">
        <f>D63-E63</f>
        <v>5742</v>
      </c>
      <c r="G63" s="67"/>
    </row>
    <row r="64" spans="1:7" ht="21" customHeight="1" x14ac:dyDescent="0.25">
      <c r="A64" s="46">
        <v>3531</v>
      </c>
      <c r="B64" s="18" t="s">
        <v>37</v>
      </c>
      <c r="C64" s="59">
        <v>0</v>
      </c>
      <c r="D64" s="62"/>
      <c r="E64" s="62"/>
      <c r="F64" s="62">
        <f>D64-E64</f>
        <v>0</v>
      </c>
      <c r="G64" s="67"/>
    </row>
    <row r="65" spans="1:7" ht="13.5" customHeight="1" x14ac:dyDescent="0.25">
      <c r="A65" s="75">
        <v>3700</v>
      </c>
      <c r="B65" s="76" t="s">
        <v>38</v>
      </c>
      <c r="C65" s="77">
        <f>SUM(C66:C68)</f>
        <v>18500</v>
      </c>
      <c r="D65" s="77">
        <f>SUM(D66:D68)</f>
        <v>18500</v>
      </c>
      <c r="E65" s="85">
        <f>SUM(E66:E68)</f>
        <v>12589.97</v>
      </c>
      <c r="F65" s="90">
        <f>SUM(F66:F68)</f>
        <v>5910.03</v>
      </c>
      <c r="G65" s="67"/>
    </row>
    <row r="66" spans="1:7" ht="13.5" customHeight="1" x14ac:dyDescent="0.25">
      <c r="A66" s="46">
        <v>3711</v>
      </c>
      <c r="B66" s="18" t="s">
        <v>95</v>
      </c>
      <c r="C66" s="59">
        <v>10000</v>
      </c>
      <c r="D66" s="62">
        <v>5910.03</v>
      </c>
      <c r="E66" s="62">
        <v>0</v>
      </c>
      <c r="F66" s="62">
        <f>D66-E66</f>
        <v>5910.03</v>
      </c>
      <c r="G66" s="73"/>
    </row>
    <row r="67" spans="1:7" ht="13.5" customHeight="1" x14ac:dyDescent="0.25">
      <c r="A67" s="46">
        <v>3721</v>
      </c>
      <c r="B67" s="18" t="s">
        <v>102</v>
      </c>
      <c r="C67" s="59"/>
      <c r="D67" s="62">
        <v>608</v>
      </c>
      <c r="E67" s="62">
        <v>608</v>
      </c>
      <c r="F67" s="62"/>
      <c r="G67" s="73" t="s">
        <v>108</v>
      </c>
    </row>
    <row r="68" spans="1:7" ht="13.5" customHeight="1" x14ac:dyDescent="0.25">
      <c r="A68" s="46">
        <v>3751</v>
      </c>
      <c r="B68" s="18" t="s">
        <v>96</v>
      </c>
      <c r="C68" s="59">
        <v>8500</v>
      </c>
      <c r="D68" s="62">
        <v>11981.97</v>
      </c>
      <c r="E68" s="62">
        <v>11981.97</v>
      </c>
      <c r="F68" s="62">
        <f>D68-E68</f>
        <v>0</v>
      </c>
      <c r="G68" s="73"/>
    </row>
    <row r="69" spans="1:7" ht="13.5" customHeight="1" x14ac:dyDescent="0.25">
      <c r="A69" s="75">
        <v>3800</v>
      </c>
      <c r="B69" s="76" t="s">
        <v>88</v>
      </c>
      <c r="C69" s="77">
        <f>SUM(C70)</f>
        <v>0</v>
      </c>
      <c r="D69" s="77">
        <f>SUM(D70)</f>
        <v>0</v>
      </c>
      <c r="E69" s="85">
        <f>SUM(E70)</f>
        <v>0</v>
      </c>
      <c r="F69" s="90">
        <f>SUM(F70)</f>
        <v>0</v>
      </c>
      <c r="G69" s="67"/>
    </row>
    <row r="70" spans="1:7" ht="13.5" customHeight="1" x14ac:dyDescent="0.25">
      <c r="A70" s="46">
        <v>3831</v>
      </c>
      <c r="B70" s="18" t="s">
        <v>82</v>
      </c>
      <c r="C70" s="59"/>
      <c r="D70" s="42"/>
      <c r="E70" s="42"/>
      <c r="F70" s="42">
        <f>D70-E70</f>
        <v>0</v>
      </c>
      <c r="G70" s="67"/>
    </row>
    <row r="71" spans="1:7" ht="13.5" customHeight="1" x14ac:dyDescent="0.25">
      <c r="A71" s="75">
        <v>3900</v>
      </c>
      <c r="B71" s="76" t="s">
        <v>74</v>
      </c>
      <c r="C71" s="77">
        <f>SUM(C72:C73)</f>
        <v>58920</v>
      </c>
      <c r="D71" s="77">
        <f>SUM(D72:D73)</f>
        <v>71100</v>
      </c>
      <c r="E71" s="85">
        <f>SUM(E72:E73)</f>
        <v>14816.46</v>
      </c>
      <c r="F71" s="90">
        <f>SUM(F72:F73)</f>
        <v>56283.54</v>
      </c>
      <c r="G71" s="67"/>
    </row>
    <row r="72" spans="1:7" ht="13.5" customHeight="1" x14ac:dyDescent="0.25">
      <c r="A72" s="46">
        <v>3981</v>
      </c>
      <c r="B72" s="18" t="s">
        <v>83</v>
      </c>
      <c r="C72" s="59">
        <v>44280</v>
      </c>
      <c r="D72" s="62">
        <v>53200</v>
      </c>
      <c r="E72" s="62">
        <v>11140.17</v>
      </c>
      <c r="F72" s="62">
        <f>D72-E72</f>
        <v>42059.83</v>
      </c>
      <c r="G72" s="67"/>
    </row>
    <row r="73" spans="1:7" ht="13.5" customHeight="1" x14ac:dyDescent="0.25">
      <c r="A73" s="80">
        <v>3982</v>
      </c>
      <c r="B73" s="81" t="s">
        <v>84</v>
      </c>
      <c r="C73" s="82">
        <v>14640</v>
      </c>
      <c r="D73" s="63">
        <v>17900</v>
      </c>
      <c r="E73" s="63">
        <v>3676.29</v>
      </c>
      <c r="F73" s="62">
        <f>D73-E73</f>
        <v>14223.71</v>
      </c>
      <c r="G73" s="67"/>
    </row>
    <row r="74" spans="1:7" ht="5.25" customHeight="1" x14ac:dyDescent="0.25">
      <c r="A74" s="50"/>
      <c r="B74" s="38"/>
      <c r="C74" s="45"/>
      <c r="D74" s="62"/>
      <c r="E74" s="62"/>
      <c r="F74" s="62"/>
      <c r="G74" s="67"/>
    </row>
    <row r="75" spans="1:7" ht="13.5" customHeight="1" x14ac:dyDescent="0.25">
      <c r="A75" s="43">
        <v>4000</v>
      </c>
      <c r="B75" s="30" t="s">
        <v>39</v>
      </c>
      <c r="C75" s="78">
        <v>0</v>
      </c>
      <c r="D75" s="78">
        <v>0</v>
      </c>
      <c r="E75" s="79">
        <v>0</v>
      </c>
      <c r="F75" s="88">
        <v>0</v>
      </c>
      <c r="G75" s="67"/>
    </row>
    <row r="76" spans="1:7" ht="13.5" hidden="1" customHeight="1" x14ac:dyDescent="0.25">
      <c r="A76" s="44">
        <v>4400</v>
      </c>
      <c r="B76" s="31" t="s">
        <v>40</v>
      </c>
      <c r="C76" s="49"/>
      <c r="D76" s="62"/>
      <c r="E76" s="62"/>
      <c r="F76" s="62"/>
      <c r="G76" s="67"/>
    </row>
    <row r="77" spans="1:7" ht="13.5" hidden="1" customHeight="1" x14ac:dyDescent="0.25">
      <c r="A77" s="46">
        <v>4410</v>
      </c>
      <c r="B77" s="18" t="s">
        <v>41</v>
      </c>
      <c r="C77" s="49"/>
      <c r="D77" s="62"/>
      <c r="E77" s="62"/>
      <c r="F77" s="62"/>
      <c r="G77" s="67"/>
    </row>
    <row r="78" spans="1:7" ht="13.5" hidden="1" customHeight="1" x14ac:dyDescent="0.25">
      <c r="A78" s="46">
        <v>4411</v>
      </c>
      <c r="B78" s="18" t="s">
        <v>42</v>
      </c>
      <c r="C78" s="49"/>
      <c r="D78" s="62"/>
      <c r="E78" s="62"/>
      <c r="F78" s="62"/>
      <c r="G78" s="67"/>
    </row>
    <row r="79" spans="1:7" ht="13.5" hidden="1" customHeight="1" x14ac:dyDescent="0.25">
      <c r="A79" s="46">
        <v>4413</v>
      </c>
      <c r="B79" s="18" t="s">
        <v>43</v>
      </c>
      <c r="C79" s="49"/>
      <c r="D79" s="62"/>
      <c r="E79" s="62"/>
      <c r="F79" s="62"/>
      <c r="G79" s="67"/>
    </row>
    <row r="80" spans="1:7" ht="5.25" customHeight="1" x14ac:dyDescent="0.25">
      <c r="A80" s="51"/>
      <c r="B80" s="19"/>
      <c r="C80" s="49"/>
      <c r="D80" s="62"/>
      <c r="E80" s="62"/>
      <c r="F80" s="62"/>
      <c r="G80" s="67"/>
    </row>
    <row r="81" spans="1:7" ht="13.5" customHeight="1" x14ac:dyDescent="0.25">
      <c r="A81" s="43">
        <v>5000</v>
      </c>
      <c r="B81" s="30" t="s">
        <v>10</v>
      </c>
      <c r="C81" s="78">
        <f>SUM(C82:C94)</f>
        <v>0</v>
      </c>
      <c r="D81" s="78">
        <f>SUM(D82:D94)</f>
        <v>0</v>
      </c>
      <c r="E81" s="79">
        <f>SUM(E82:E94)</f>
        <v>0</v>
      </c>
      <c r="F81" s="88">
        <f>SUM(F82:F94)</f>
        <v>0</v>
      </c>
      <c r="G81" s="67"/>
    </row>
    <row r="82" spans="1:7" ht="13.5" hidden="1" customHeight="1" x14ac:dyDescent="0.25">
      <c r="A82" s="44">
        <v>5100</v>
      </c>
      <c r="B82" s="31" t="s">
        <v>44</v>
      </c>
      <c r="C82" s="49"/>
      <c r="D82" s="62"/>
      <c r="E82" s="62"/>
      <c r="F82" s="62"/>
      <c r="G82" s="67"/>
    </row>
    <row r="83" spans="1:7" ht="13.5" hidden="1" customHeight="1" x14ac:dyDescent="0.25">
      <c r="A83" s="46">
        <v>5111</v>
      </c>
      <c r="B83" s="18" t="s">
        <v>45</v>
      </c>
      <c r="C83" s="47"/>
      <c r="D83" s="62"/>
      <c r="E83" s="62"/>
      <c r="F83" s="62"/>
      <c r="G83" s="67"/>
    </row>
    <row r="84" spans="1:7" ht="13.5" hidden="1" customHeight="1" x14ac:dyDescent="0.25">
      <c r="A84" s="46">
        <v>5151</v>
      </c>
      <c r="B84" s="18" t="s">
        <v>46</v>
      </c>
      <c r="C84" s="47"/>
      <c r="D84" s="62"/>
      <c r="E84" s="62"/>
      <c r="F84" s="62"/>
      <c r="G84" s="67"/>
    </row>
    <row r="85" spans="1:7" ht="13.5" hidden="1" customHeight="1" x14ac:dyDescent="0.25">
      <c r="A85" s="46">
        <v>5191</v>
      </c>
      <c r="B85" s="18" t="s">
        <v>47</v>
      </c>
      <c r="C85" s="47"/>
      <c r="D85" s="62"/>
      <c r="E85" s="62"/>
      <c r="F85" s="62"/>
      <c r="G85" s="67"/>
    </row>
    <row r="86" spans="1:7" ht="13.5" hidden="1" customHeight="1" x14ac:dyDescent="0.25">
      <c r="A86" s="44">
        <v>5200</v>
      </c>
      <c r="B86" s="31" t="s">
        <v>48</v>
      </c>
      <c r="C86" s="49"/>
      <c r="D86" s="62"/>
      <c r="E86" s="62"/>
      <c r="F86" s="62"/>
      <c r="G86" s="67"/>
    </row>
    <row r="87" spans="1:7" ht="13.5" hidden="1" customHeight="1" x14ac:dyDescent="0.25">
      <c r="A87" s="46">
        <v>5211</v>
      </c>
      <c r="B87" s="18" t="s">
        <v>49</v>
      </c>
      <c r="C87" s="47"/>
      <c r="D87" s="62"/>
      <c r="E87" s="62"/>
      <c r="F87" s="62"/>
      <c r="G87" s="67"/>
    </row>
    <row r="88" spans="1:7" ht="13.5" hidden="1" customHeight="1" x14ac:dyDescent="0.25">
      <c r="A88" s="46">
        <v>5231</v>
      </c>
      <c r="B88" s="18" t="s">
        <v>54</v>
      </c>
      <c r="C88" s="47"/>
      <c r="D88" s="62"/>
      <c r="E88" s="62"/>
      <c r="F88" s="62"/>
      <c r="G88" s="67"/>
    </row>
    <row r="89" spans="1:7" ht="13.5" hidden="1" customHeight="1" x14ac:dyDescent="0.25">
      <c r="A89" s="44">
        <v>5900</v>
      </c>
      <c r="B89" s="31" t="s">
        <v>50</v>
      </c>
      <c r="C89" s="49"/>
      <c r="D89" s="62"/>
      <c r="E89" s="62"/>
      <c r="F89" s="62"/>
      <c r="G89" s="67"/>
    </row>
    <row r="90" spans="1:7" ht="13.5" hidden="1" customHeight="1" x14ac:dyDescent="0.25">
      <c r="A90" s="46">
        <v>5971</v>
      </c>
      <c r="B90" s="18" t="s">
        <v>51</v>
      </c>
      <c r="C90" s="47"/>
      <c r="D90" s="62"/>
      <c r="E90" s="62"/>
      <c r="F90" s="62"/>
      <c r="G90" s="67"/>
    </row>
    <row r="91" spans="1:7" ht="13.5" customHeight="1" x14ac:dyDescent="0.25">
      <c r="A91" s="46">
        <v>5111</v>
      </c>
      <c r="B91" s="18" t="s">
        <v>85</v>
      </c>
      <c r="C91" s="47"/>
      <c r="D91" s="62"/>
      <c r="E91" s="62"/>
      <c r="F91" s="62"/>
      <c r="G91" s="67"/>
    </row>
    <row r="92" spans="1:7" ht="13.5" customHeight="1" x14ac:dyDescent="0.25">
      <c r="A92" s="46">
        <v>5151</v>
      </c>
      <c r="B92" s="18" t="s">
        <v>86</v>
      </c>
      <c r="C92" s="47"/>
      <c r="D92" s="62"/>
      <c r="E92" s="62"/>
      <c r="F92" s="62"/>
      <c r="G92" s="67"/>
    </row>
    <row r="93" spans="1:7" ht="13.5" customHeight="1" x14ac:dyDescent="0.25">
      <c r="A93" s="46">
        <v>5211</v>
      </c>
      <c r="B93" s="18" t="s">
        <v>87</v>
      </c>
      <c r="C93" s="47"/>
      <c r="D93" s="62"/>
      <c r="E93" s="62"/>
      <c r="F93" s="62"/>
      <c r="G93" s="67"/>
    </row>
    <row r="94" spans="1:7" ht="6.75" customHeight="1" x14ac:dyDescent="0.25">
      <c r="A94" s="52"/>
      <c r="B94" s="21"/>
      <c r="C94" s="49"/>
      <c r="D94" s="62"/>
      <c r="E94" s="62"/>
      <c r="F94" s="62"/>
      <c r="G94" s="67"/>
    </row>
    <row r="95" spans="1:7" ht="13.5" customHeight="1" x14ac:dyDescent="0.25">
      <c r="A95" s="53" t="s">
        <v>65</v>
      </c>
      <c r="B95" s="54"/>
      <c r="C95" s="83">
        <f>C18+C20+C43+C75+C81</f>
        <v>4188794</v>
      </c>
      <c r="D95" s="84">
        <f>D18+D20+D43+D75+D81</f>
        <v>4188794</v>
      </c>
      <c r="E95" s="84">
        <f>E18+E20+E43+E75+E81</f>
        <v>937269.29</v>
      </c>
      <c r="F95" s="84">
        <f>F18+F20+F43+F75+F81</f>
        <v>3251524.71</v>
      </c>
      <c r="G95" s="69"/>
    </row>
    <row r="96" spans="1:7" ht="13.5" customHeight="1" x14ac:dyDescent="0.25">
      <c r="A96" s="21"/>
      <c r="B96" s="21"/>
      <c r="C96" s="33"/>
    </row>
    <row r="97" spans="1:6" ht="13.5" customHeight="1" x14ac:dyDescent="0.25">
      <c r="A97" s="21"/>
      <c r="B97" s="21"/>
      <c r="C97" s="35">
        <v>4188794</v>
      </c>
      <c r="D97" s="16">
        <f>D95-C97</f>
        <v>0</v>
      </c>
      <c r="E97" s="16"/>
      <c r="F97" s="16"/>
    </row>
    <row r="98" spans="1:6" ht="13.5" customHeight="1" x14ac:dyDescent="0.25">
      <c r="A98" s="21"/>
      <c r="B98" s="21"/>
      <c r="C98" s="33"/>
    </row>
    <row r="99" spans="1:6" ht="13.5" customHeight="1" x14ac:dyDescent="0.25">
      <c r="A99" s="21"/>
      <c r="B99" s="21" t="s">
        <v>103</v>
      </c>
      <c r="C99" s="94" t="s">
        <v>104</v>
      </c>
    </row>
    <row r="100" spans="1:6" ht="13.5" customHeight="1" x14ac:dyDescent="0.25">
      <c r="A100" s="21"/>
      <c r="B100" s="21"/>
      <c r="C100" s="20"/>
    </row>
    <row r="101" spans="1:6" ht="13.5" customHeight="1" x14ac:dyDescent="0.25">
      <c r="A101" s="21"/>
      <c r="B101" s="21"/>
      <c r="C101" s="20"/>
    </row>
    <row r="102" spans="1:6" ht="13.5" customHeight="1" x14ac:dyDescent="0.25">
      <c r="A102" s="21"/>
      <c r="B102" s="21"/>
      <c r="C102" s="20"/>
    </row>
    <row r="103" spans="1:6" ht="13.5" customHeight="1" x14ac:dyDescent="0.25">
      <c r="A103" s="21"/>
      <c r="B103" s="21"/>
      <c r="C103" s="20"/>
    </row>
    <row r="104" spans="1:6" ht="13.5" customHeight="1" x14ac:dyDescent="0.25">
      <c r="A104" s="21"/>
      <c r="B104" s="21"/>
      <c r="C104" s="20"/>
    </row>
    <row r="105" spans="1:6" ht="13.5" customHeight="1" x14ac:dyDescent="0.25">
      <c r="A105" s="21"/>
      <c r="B105" s="21"/>
      <c r="C105" s="20"/>
    </row>
    <row r="106" spans="1:6" ht="13.5" customHeight="1" x14ac:dyDescent="0.25">
      <c r="A106" s="21"/>
      <c r="B106" s="21"/>
      <c r="C106" s="20"/>
    </row>
    <row r="107" spans="1:6" ht="13.5" customHeight="1" x14ac:dyDescent="0.25">
      <c r="A107" s="21"/>
      <c r="B107" s="21"/>
      <c r="C107" s="20"/>
    </row>
  </sheetData>
  <mergeCells count="3">
    <mergeCell ref="B1:C1"/>
    <mergeCell ref="B2:C2"/>
    <mergeCell ref="B4:C4"/>
  </mergeCells>
  <hyperlinks>
    <hyperlink ref="C99" r:id="rId1" xr:uid="{14A0238B-A7AA-4E96-9F16-DBE4B3A75CA6}"/>
  </hyperlinks>
  <pageMargins left="0.7" right="0.7" top="0.75" bottom="0.75" header="0.3" footer="0.3"/>
  <pageSetup scale="6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2023 sesaecam</vt:lpstr>
      <vt:lpstr>2023 1er 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</dc:creator>
  <cp:lastModifiedBy>HP-SESAE</cp:lastModifiedBy>
  <cp:lastPrinted>2023-02-02T19:12:09Z</cp:lastPrinted>
  <dcterms:created xsi:type="dcterms:W3CDTF">2019-10-03T19:54:02Z</dcterms:created>
  <dcterms:modified xsi:type="dcterms:W3CDTF">2023-06-13T20:41:28Z</dcterms:modified>
</cp:coreProperties>
</file>